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Электромонтажные работы в квартире,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Виктор, электромонтажник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ТОЧКИ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Розетка или выключатель, скрытая установка</t>
        </is>
      </c>
      <c r="C14" t="inlineStr">
        <is>
          <t>шт</t>
        </is>
      </c>
      <c r="D14" t="n">
        <v>33</v>
      </c>
      <c r="E14" s="10" t="n">
        <v>7</v>
      </c>
      <c r="F14" s="10">
        <f>D14*E14</f>
        <v/>
      </c>
    </row>
    <row r="15">
      <c r="A15" t="n">
        <v>2</v>
      </c>
      <c r="B15" t="inlineStr">
        <is>
          <t>Установка подрозетника в готовое гнездо</t>
        </is>
      </c>
      <c r="C15" t="inlineStr">
        <is>
          <t>шт</t>
        </is>
      </c>
      <c r="D15" t="n">
        <v>33</v>
      </c>
      <c r="E15" s="10" t="n">
        <v>3</v>
      </c>
      <c r="F15" s="10">
        <f>D15*E15</f>
        <v/>
      </c>
    </row>
    <row r="16">
      <c r="A16" t="n">
        <v>3</v>
      </c>
      <c r="B16" t="inlineStr">
        <is>
          <t>Розетка силовая под электроплиту</t>
        </is>
      </c>
      <c r="C16" t="inlineStr">
        <is>
          <t>шт</t>
        </is>
      </c>
      <c r="D16" t="n">
        <v>1</v>
      </c>
      <c r="E16" s="10" t="n">
        <v>20</v>
      </c>
      <c r="F16" s="10">
        <f>D16*E16</f>
        <v/>
      </c>
    </row>
    <row r="17">
      <c r="A17" s="11" t="n"/>
      <c r="B17" s="12" t="inlineStr">
        <is>
          <t>ИТОГО · точки</t>
        </is>
      </c>
      <c r="C17" s="11" t="n"/>
      <c r="D17" s="11" t="n"/>
      <c r="E17" s="11" t="n"/>
      <c r="F17" s="13">
        <f>SUM(F14:F16)</f>
        <v/>
      </c>
    </row>
    <row r="19">
      <c r="A19" s="9" t="inlineStr">
        <is>
          <t>ШТРОБА И ГНЁЗДА</t>
        </is>
      </c>
      <c r="B19" s="9" t="n"/>
      <c r="C19" s="9" t="n"/>
      <c r="D19" s="9" t="n"/>
      <c r="E19" s="9" t="n"/>
      <c r="F19" s="9" t="n"/>
    </row>
    <row r="20">
      <c r="A20" t="n">
        <v>4</v>
      </c>
      <c r="B20" t="inlineStr">
        <is>
          <t>Штробление, кирпич</t>
        </is>
      </c>
      <c r="C20" t="inlineStr">
        <is>
          <t>м</t>
        </is>
      </c>
      <c r="D20" t="n">
        <v>48</v>
      </c>
      <c r="E20" s="10" t="n">
        <v>5</v>
      </c>
      <c r="F20" s="10">
        <f>D20*E20</f>
        <v/>
      </c>
    </row>
    <row r="21">
      <c r="A21" t="n">
        <v>5</v>
      </c>
      <c r="B21" t="inlineStr">
        <is>
          <t>Штробление, бетон</t>
        </is>
      </c>
      <c r="C21" t="inlineStr">
        <is>
          <t>м</t>
        </is>
      </c>
      <c r="D21" t="n">
        <v>12</v>
      </c>
      <c r="E21" s="10" t="n">
        <v>7</v>
      </c>
      <c r="F21" s="10">
        <f>D21*E21</f>
        <v/>
      </c>
    </row>
    <row r="22">
      <c r="A22" t="n">
        <v>6</v>
      </c>
      <c r="B22" t="inlineStr">
        <is>
          <t>Сверление гнезда под подрозетник, бетон</t>
        </is>
      </c>
      <c r="C22" t="inlineStr">
        <is>
          <t>шт</t>
        </is>
      </c>
      <c r="D22" t="n">
        <v>33</v>
      </c>
      <c r="E22" s="10" t="n">
        <v>11</v>
      </c>
      <c r="F22" s="10">
        <f>D22*E22</f>
        <v/>
      </c>
    </row>
    <row r="23">
      <c r="A23" t="n">
        <v>7</v>
      </c>
      <c r="B23" t="inlineStr">
        <is>
          <t>Замазка штробы, черновая</t>
        </is>
      </c>
      <c r="C23" t="inlineStr">
        <is>
          <t>м</t>
        </is>
      </c>
      <c r="D23" t="n">
        <v>60</v>
      </c>
      <c r="E23" s="10" t="n">
        <v>1</v>
      </c>
      <c r="F23" s="10">
        <f>D23*E23</f>
        <v/>
      </c>
    </row>
    <row r="24">
      <c r="A24" s="11" t="n"/>
      <c r="B24" s="12" t="inlineStr">
        <is>
          <t>ИТОГО · штроба и гнёзда</t>
        </is>
      </c>
      <c r="C24" s="11" t="n"/>
      <c r="D24" s="11" t="n"/>
      <c r="E24" s="11" t="n"/>
      <c r="F24" s="13">
        <f>SUM(F20:F23)</f>
        <v/>
      </c>
    </row>
    <row r="26">
      <c r="A26" s="9" t="inlineStr">
        <is>
          <t>КАБЕЛЬ</t>
        </is>
      </c>
      <c r="B26" s="9" t="n"/>
      <c r="C26" s="9" t="n"/>
      <c r="D26" s="9" t="n"/>
      <c r="E26" s="9" t="n"/>
      <c r="F26" s="9" t="n"/>
    </row>
    <row r="27">
      <c r="A27" t="n">
        <v>8</v>
      </c>
      <c r="B27" t="inlineStr">
        <is>
          <t>Прокладка кабеля в штробе</t>
        </is>
      </c>
      <c r="C27" t="inlineStr">
        <is>
          <t>м</t>
        </is>
      </c>
      <c r="D27" t="n">
        <v>210</v>
      </c>
      <c r="E27" s="10" t="n">
        <v>2</v>
      </c>
      <c r="F27" s="10">
        <f>D27*E27</f>
        <v/>
      </c>
    </row>
    <row r="28">
      <c r="A28" t="n">
        <v>9</v>
      </c>
      <c r="B28" t="inlineStr">
        <is>
          <t>Прокладка кабеля в гофре</t>
        </is>
      </c>
      <c r="C28" t="inlineStr">
        <is>
          <t>м</t>
        </is>
      </c>
      <c r="D28" t="n">
        <v>20</v>
      </c>
      <c r="E28" s="10" t="n">
        <v>4</v>
      </c>
      <c r="F28" s="10">
        <f>D28*E28</f>
        <v/>
      </c>
    </row>
    <row r="29">
      <c r="A29" t="n">
        <v>10</v>
      </c>
      <c r="B29" t="inlineStr">
        <is>
          <t>Слаботочка: витая пара и ТВ-коаксиал</t>
        </is>
      </c>
      <c r="C29" t="inlineStr">
        <is>
          <t>м</t>
        </is>
      </c>
      <c r="D29" t="n">
        <v>30</v>
      </c>
      <c r="E29" s="10" t="n">
        <v>2</v>
      </c>
      <c r="F29" s="10">
        <f>D29*E29</f>
        <v/>
      </c>
    </row>
    <row r="30">
      <c r="A30" s="11" t="n"/>
      <c r="B30" s="12" t="inlineStr">
        <is>
          <t>ИТОГО · кабель</t>
        </is>
      </c>
      <c r="C30" s="11" t="n"/>
      <c r="D30" s="11" t="n"/>
      <c r="E30" s="11" t="n"/>
      <c r="F30" s="13">
        <f>SUM(F27:F29)</f>
        <v/>
      </c>
    </row>
    <row r="32">
      <c r="A32" s="9" t="inlineStr">
        <is>
          <t>ЩИТ И СВЕТ</t>
        </is>
      </c>
      <c r="B32" s="9" t="n"/>
      <c r="C32" s="9" t="n"/>
      <c r="D32" s="9" t="n"/>
      <c r="E32" s="9" t="n"/>
      <c r="F32" s="9" t="n"/>
    </row>
    <row r="33">
      <c r="A33" t="n">
        <v>11</v>
      </c>
      <c r="B33" t="inlineStr">
        <is>
          <t>Установка автомата в щит</t>
        </is>
      </c>
      <c r="C33" t="inlineStr">
        <is>
          <t>шт</t>
        </is>
      </c>
      <c r="D33" t="n">
        <v>14</v>
      </c>
      <c r="E33" s="10" t="n">
        <v>10</v>
      </c>
      <c r="F33" s="10">
        <f>D33*E33</f>
        <v/>
      </c>
    </row>
    <row r="34">
      <c r="A34" t="n">
        <v>12</v>
      </c>
      <c r="B34" t="inlineStr">
        <is>
          <t>Установка УЗО или дифавтомата</t>
        </is>
      </c>
      <c r="C34" t="inlineStr">
        <is>
          <t>шт</t>
        </is>
      </c>
      <c r="D34" t="n">
        <v>3</v>
      </c>
      <c r="E34" s="10" t="n">
        <v>14</v>
      </c>
      <c r="F34" s="10">
        <f>D34*E34</f>
        <v/>
      </c>
    </row>
    <row r="35">
      <c r="A35" t="n">
        <v>13</v>
      </c>
      <c r="B35" t="inlineStr">
        <is>
          <t>Расключение распаячной коробки</t>
        </is>
      </c>
      <c r="C35" t="inlineStr">
        <is>
          <t>шт</t>
        </is>
      </c>
      <c r="D35" t="n">
        <v>8</v>
      </c>
      <c r="E35" s="10" t="n">
        <v>25</v>
      </c>
      <c r="F35" s="10">
        <f>D35*E35</f>
        <v/>
      </c>
    </row>
    <row r="36">
      <c r="A36" t="n">
        <v>14</v>
      </c>
      <c r="B36" t="inlineStr">
        <is>
          <t>Точечный светильник</t>
        </is>
      </c>
      <c r="C36" t="inlineStr">
        <is>
          <t>шт</t>
        </is>
      </c>
      <c r="D36" t="n">
        <v>12</v>
      </c>
      <c r="E36" s="10" t="n">
        <v>10</v>
      </c>
      <c r="F36" s="10">
        <f>D36*E36</f>
        <v/>
      </c>
    </row>
    <row r="37">
      <c r="A37" s="11" t="n"/>
      <c r="B37" s="12" t="inlineStr">
        <is>
          <t>ИТОГО · щит и свет</t>
        </is>
      </c>
      <c r="C37" s="11" t="n"/>
      <c r="D37" s="11" t="n"/>
      <c r="E37" s="11" t="n"/>
      <c r="F37" s="13">
        <f>SUM(F33:F36)</f>
        <v/>
      </c>
    </row>
    <row r="39">
      <c r="A39" s="9" t="inlineStr">
        <is>
          <t>МАТЕРИАЛЫ</t>
        </is>
      </c>
      <c r="B39" s="9" t="n"/>
      <c r="C39" s="9" t="n"/>
      <c r="D39" s="9" t="n"/>
      <c r="E39" s="9" t="n"/>
      <c r="F39" s="9" t="n"/>
    </row>
    <row r="40">
      <c r="A40" t="n">
        <v>15</v>
      </c>
      <c r="B40" t="inlineStr">
        <is>
          <t>Кабель 3×2,5</t>
        </is>
      </c>
      <c r="C40" t="inlineStr">
        <is>
          <t>м</t>
        </is>
      </c>
      <c r="D40" t="n">
        <v>130</v>
      </c>
      <c r="E40" s="10" t="n"/>
      <c r="F40" s="10">
        <f>D40*E40</f>
        <v/>
      </c>
    </row>
    <row r="41">
      <c r="A41" t="n">
        <v>16</v>
      </c>
      <c r="B41" t="inlineStr">
        <is>
          <t>Кабель 3×1,5</t>
        </is>
      </c>
      <c r="C41" t="inlineStr">
        <is>
          <t>м</t>
        </is>
      </c>
      <c r="D41" t="n">
        <v>100</v>
      </c>
      <c r="E41" s="10" t="n"/>
      <c r="F41" s="10">
        <f>D41*E41</f>
        <v/>
      </c>
    </row>
    <row r="42">
      <c r="A42" t="n">
        <v>17</v>
      </c>
      <c r="B42" t="inlineStr">
        <is>
          <t>Автоматы, УЗО и корпус щита</t>
        </is>
      </c>
      <c r="C42" t="inlineStr">
        <is>
          <t>компл</t>
        </is>
      </c>
      <c r="D42" t="n">
        <v>1</v>
      </c>
      <c r="E42" s="10" t="n"/>
      <c r="F42" s="10">
        <f>D42*E42</f>
        <v/>
      </c>
    </row>
    <row r="43">
      <c r="A43" t="n">
        <v>18</v>
      </c>
      <c r="B43" t="inlineStr">
        <is>
          <t>Подрозетники и крепёж</t>
        </is>
      </c>
      <c r="C43" t="inlineStr">
        <is>
          <t>компл</t>
        </is>
      </c>
      <c r="D43" t="n">
        <v>1</v>
      </c>
      <c r="E43" s="10" t="n"/>
      <c r="F43" s="10">
        <f>D43*E43</f>
        <v/>
      </c>
    </row>
    <row r="44">
      <c r="A44" s="11" t="n"/>
      <c r="B44" s="12" t="inlineStr">
        <is>
          <t>ИТОГО · материалы</t>
        </is>
      </c>
      <c r="C44" s="11" t="n"/>
      <c r="D44" s="11" t="n"/>
      <c r="E44" s="11" t="n"/>
      <c r="F44" s="13">
        <f>SUM(F40:F43)</f>
        <v/>
      </c>
    </row>
    <row r="46">
      <c r="B46" s="14" t="inlineStr">
        <is>
          <t>ВСЕГО РАБОТЫ</t>
        </is>
      </c>
      <c r="F46" s="10">
        <f>F17+F24+F30+F37</f>
        <v/>
      </c>
    </row>
    <row r="47">
      <c r="B47" s="14" t="inlineStr">
        <is>
          <t>ВСЕГО МАТЕРИАЛЫ</t>
        </is>
      </c>
      <c r="F47" s="10">
        <f>F44</f>
        <v/>
      </c>
    </row>
    <row r="48">
      <c r="B48" s="14" t="inlineStr">
        <is>
          <t>НАКЛАДНЫЕ РАСХОДЫ · 10 % ОТ РАБОТ</t>
        </is>
      </c>
      <c r="F48" s="10">
        <f>F46*0.1</f>
        <v/>
      </c>
    </row>
    <row r="50">
      <c r="A50" s="15" t="n"/>
      <c r="B50" s="16" t="inlineStr">
        <is>
          <t>ИТОГО ПО СМЕТЕ</t>
        </is>
      </c>
      <c r="C50" s="15" t="n"/>
      <c r="D50" s="15" t="n"/>
      <c r="E50" s="15" t="n"/>
      <c r="F50" s="17">
        <f>F46+F47+F48</f>
        <v/>
      </c>
    </row>
    <row r="53">
      <c r="A53" s="18" t="inlineStr">
        <is>
          <t>СРОК И УСЛОВИЯ</t>
        </is>
      </c>
    </row>
    <row r="54">
      <c r="A54" s="19" t="inlineStr">
        <is>
          <t>•  Срок выполнения: 12 рабочих дней с даты аванса.</t>
        </is>
      </c>
    </row>
    <row r="55">
      <c r="A55" s="19" t="inlineStr">
        <is>
          <t>•  Сечение кабеля подбирается по нагрузке до начала работ.</t>
        </is>
      </c>
    </row>
    <row r="56">
      <c r="A56" s="19" t="inlineStr">
        <is>
          <t>•  Штроба считается по фактической трассе, длина уточняется после разметки.</t>
        </is>
      </c>
    </row>
    <row r="57">
      <c r="A57" s="19" t="inlineStr">
        <is>
          <t>•  Штробление несущих стен согласуется с заказчиком отдельно.</t>
        </is>
      </c>
    </row>
    <row r="60">
      <c r="A60" t="inlineStr">
        <is>
          <t>Исполнитель ____________</t>
        </is>
      </c>
      <c r="D60" t="inlineStr">
        <is>
          <t>Заказчик ____________</t>
        </is>
      </c>
    </row>
    <row r="62">
      <c r="A62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